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2020" yWindow="11920" windowWidth="25540" windowHeight="15040" activeTab="1"/>
  </bookViews>
  <sheets>
    <sheet name="Biomasse-Rechner u" sheetId="1" r:id="rId1"/>
    <sheet name="Biomasse-Rechner w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dereOptionenAbschalten">[2]!AndereOptionenAbschalten</definedName>
    <definedName name="Button1_Klick">[3]!Button1_Klick</definedName>
    <definedName name="ButtonOK_BeiKlick">[2]!ButtonOK_BeiKlick</definedName>
    <definedName name="DialogObjekte_BeiAnzeigen">[2]!DialogObjekte_BeiAnzeigen</definedName>
    <definedName name="DL_fertig">[3]!DL_fertig</definedName>
    <definedName name="DrehRaster_BeiÄnderung">[2]!DrehRaster_BeiÄnderung</definedName>
    <definedName name="Hinzufügen_BeiKlick" localSheetId="0">[1]!Hinzufügen_BeiKlick</definedName>
    <definedName name="Hinzufügen_BeiKlick" localSheetId="1">[1]!Hinzufügen_BeiKlick</definedName>
    <definedName name="Hinzufügen_BeiKlick">[1]!Hinzufügen_BeiKlick</definedName>
    <definedName name="ja">[4]!Hinzufügen_BeiKlick</definedName>
    <definedName name="Löschen_BeiKlick" localSheetId="0">[1]!Löschen_BeiKlick</definedName>
    <definedName name="Löschen_BeiKlick" localSheetId="1">[1]!Löschen_BeiKlick</definedName>
    <definedName name="Löschen_BeiKlick">[1]!Löschen_BeiKlick</definedName>
    <definedName name="Modul_DL1.Button1_Klick">[5]!Modul_DL1.Button1_Klick</definedName>
    <definedName name="neu">[6]Tabelle1!$A$1</definedName>
    <definedName name="SortiertDazu_BeiKlick" localSheetId="0">[1]!SortiertDazu_BeiKlick</definedName>
    <definedName name="SortiertDazu_BeiKlick" localSheetId="1">[1]!SortiertDazu_BeiKlick</definedName>
    <definedName name="SortiertDazu_BeiKlick">[1]!SortiertDazu_BeiKlick</definedName>
    <definedName name="TextRaster_BeiÄnderung">[2]!TextRaster_BeiÄnderung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H12" i="1"/>
  <c r="B8" i="1"/>
  <c r="I12" i="1"/>
  <c r="J12" i="1"/>
  <c r="K12" i="1"/>
  <c r="L12" i="1"/>
  <c r="Q12" i="1"/>
  <c r="G13" i="1"/>
  <c r="I13" i="1"/>
  <c r="J13" i="1"/>
  <c r="K13" i="1"/>
  <c r="M13" i="1"/>
  <c r="H13" i="1"/>
  <c r="G14" i="1"/>
  <c r="G15" i="1"/>
  <c r="H15" i="1"/>
  <c r="I15" i="1"/>
  <c r="J15" i="1"/>
  <c r="K15" i="1"/>
  <c r="Q15" i="1"/>
  <c r="E13" i="1"/>
  <c r="R15" i="1"/>
  <c r="E14" i="1"/>
  <c r="H12" i="2"/>
  <c r="G12" i="2"/>
  <c r="H13" i="2"/>
  <c r="G13" i="2"/>
  <c r="H14" i="2"/>
  <c r="G14" i="2"/>
  <c r="I14" i="2"/>
  <c r="J14" i="2"/>
  <c r="K14" i="2"/>
  <c r="L14" i="2"/>
  <c r="M14" i="2"/>
  <c r="N14" i="2"/>
  <c r="O14" i="2"/>
  <c r="Q14" i="2"/>
  <c r="R14" i="2"/>
  <c r="D14" i="2"/>
  <c r="H15" i="2"/>
  <c r="G15" i="2"/>
  <c r="I15" i="2"/>
  <c r="J15" i="2"/>
  <c r="K15" i="2"/>
  <c r="S14" i="2"/>
  <c r="D17" i="2"/>
  <c r="D16" i="2"/>
  <c r="L15" i="2"/>
  <c r="M15" i="2"/>
  <c r="N15" i="2"/>
  <c r="O15" i="2"/>
  <c r="L15" i="1"/>
  <c r="M15" i="1"/>
  <c r="N15" i="1"/>
  <c r="O15" i="1"/>
  <c r="I13" i="2"/>
  <c r="J13" i="2"/>
  <c r="K13" i="2"/>
  <c r="Q13" i="2"/>
  <c r="I12" i="2"/>
  <c r="J12" i="2"/>
  <c r="K12" i="2"/>
  <c r="Q12" i="2"/>
  <c r="B5" i="2"/>
  <c r="D13" i="2"/>
  <c r="P14" i="2"/>
  <c r="D12" i="2"/>
  <c r="L13" i="1"/>
  <c r="N13" i="1"/>
  <c r="O13" i="1"/>
  <c r="R12" i="1"/>
  <c r="B14" i="1"/>
  <c r="P12" i="1"/>
  <c r="B12" i="1"/>
  <c r="B13" i="1"/>
  <c r="Q15" i="2"/>
  <c r="H14" i="1"/>
  <c r="I14" i="1"/>
  <c r="J14" i="1"/>
  <c r="K14" i="1"/>
  <c r="Q14" i="1"/>
  <c r="M12" i="1"/>
  <c r="N12" i="1"/>
  <c r="O12" i="1"/>
  <c r="P15" i="1"/>
  <c r="E12" i="1"/>
  <c r="Q13" i="1"/>
  <c r="C16" i="1"/>
  <c r="L13" i="2"/>
  <c r="M13" i="2"/>
  <c r="N13" i="2"/>
  <c r="O13" i="2"/>
  <c r="E16" i="2"/>
  <c r="S12" i="1"/>
  <c r="B17" i="1"/>
  <c r="B16" i="1"/>
  <c r="R15" i="2"/>
  <c r="E14" i="2"/>
  <c r="E13" i="2"/>
  <c r="P15" i="2"/>
  <c r="E12" i="2"/>
  <c r="R12" i="2"/>
  <c r="B14" i="2"/>
  <c r="B13" i="2"/>
  <c r="P12" i="2"/>
  <c r="B12" i="2"/>
  <c r="D13" i="1"/>
  <c r="P14" i="1"/>
  <c r="D12" i="1"/>
  <c r="R14" i="1"/>
  <c r="D14" i="1"/>
  <c r="M12" i="2"/>
  <c r="L12" i="2"/>
  <c r="S15" i="1"/>
  <c r="E17" i="1"/>
  <c r="E16" i="1"/>
  <c r="R13" i="1"/>
  <c r="C14" i="1"/>
  <c r="C13" i="1"/>
  <c r="P13" i="1"/>
  <c r="C12" i="1"/>
  <c r="L14" i="1"/>
  <c r="M14" i="1"/>
  <c r="N14" i="1"/>
  <c r="O14" i="1"/>
  <c r="C13" i="2"/>
  <c r="P13" i="2"/>
  <c r="C12" i="2"/>
  <c r="R13" i="2"/>
  <c r="C14" i="2"/>
  <c r="S13" i="2"/>
  <c r="C17" i="2"/>
  <c r="C16" i="2"/>
  <c r="S14" i="1"/>
  <c r="D17" i="1"/>
  <c r="D16" i="1"/>
  <c r="N12" i="2"/>
  <c r="O12" i="2"/>
  <c r="S15" i="2"/>
  <c r="E17" i="2"/>
  <c r="S13" i="1"/>
  <c r="C17" i="1"/>
  <c r="B16" i="2"/>
  <c r="S12" i="2"/>
  <c r="B17" i="2"/>
</calcChain>
</file>

<file path=xl/sharedStrings.xml><?xml version="1.0" encoding="utf-8"?>
<sst xmlns="http://schemas.openxmlformats.org/spreadsheetml/2006/main" count="66" uniqueCount="30">
  <si>
    <t>Biomasse-Rechner für Waldholz</t>
  </si>
  <si>
    <r>
      <t xml:space="preserve">Mit diesem Biomasse-Rechner können Sie durch Eingabe des Feuchtegehaltes (bitte </t>
    </r>
    <r>
      <rPr>
        <b/>
        <sz val="8"/>
        <rFont val="Arial"/>
      </rPr>
      <t>nur</t>
    </r>
    <r>
      <rPr>
        <sz val="8"/>
        <rFont val="Arial"/>
        <family val="2"/>
      </rPr>
      <t xml:space="preserve"> hier Änderungen eingeben, </t>
    </r>
  </si>
  <si>
    <r>
      <t xml:space="preserve">blau markierte Zahl !; </t>
    </r>
    <r>
      <rPr>
        <b/>
        <sz val="8"/>
        <rFont val="Arial"/>
      </rPr>
      <t>keine Zellen löschen !!</t>
    </r>
    <r>
      <rPr>
        <sz val="8"/>
        <rFont val="Arial"/>
        <family val="2"/>
      </rPr>
      <t xml:space="preserve">) weitere Eigenschaften von üblichen Holzbrennstoffen errechnen lassen. </t>
    </r>
  </si>
  <si>
    <r>
      <t>Feuchtegehalt</t>
    </r>
    <r>
      <rPr>
        <sz val="10"/>
        <color indexed="10"/>
        <rFont val="Arial"/>
        <family val="2"/>
      </rPr>
      <t xml:space="preserve"> u in %:</t>
    </r>
  </si>
  <si>
    <t>(bezogen auf die Trockenmasse)</t>
  </si>
  <si>
    <r>
      <t>Wassergehalt</t>
    </r>
    <r>
      <rPr>
        <sz val="10"/>
        <color indexed="10"/>
        <rFont val="Arial"/>
        <family val="2"/>
      </rPr>
      <t xml:space="preserve"> w in %:</t>
    </r>
  </si>
  <si>
    <t>(bezogen auf die Frischmasse)</t>
  </si>
  <si>
    <t>Fichte</t>
  </si>
  <si>
    <t>Kiefer</t>
  </si>
  <si>
    <t>Buche</t>
  </si>
  <si>
    <t>Eiche</t>
  </si>
  <si>
    <t>Feuchte u (%)</t>
  </si>
  <si>
    <t>Wassergehalt w (% der wasserhaltigen Masse)</t>
  </si>
  <si>
    <t>bei 1 t TM        (kg Wasser)</t>
  </si>
  <si>
    <t>Summe TM+Wasser  (kg)</t>
  </si>
  <si>
    <t>TM bei 1 t roh (kg)</t>
  </si>
  <si>
    <t>Wasser bei 1 t roh (kg)</t>
  </si>
  <si>
    <t>Hu der TM (GJ)</t>
  </si>
  <si>
    <t>Hu von 1 t roh (GJ/t roh)</t>
  </si>
  <si>
    <t>Hu von 1 t roh (MWh/t roh)</t>
  </si>
  <si>
    <t>kg/Rm</t>
  </si>
  <si>
    <t>kg/Fm</t>
  </si>
  <si>
    <t>kg/Sm³</t>
  </si>
  <si>
    <t>Hu MWh/Sm³</t>
  </si>
  <si>
    <r>
      <t xml:space="preserve">Lagerungsdichte Rundholz </t>
    </r>
    <r>
      <rPr>
        <sz val="10"/>
        <color indexed="10"/>
        <rFont val="Arial"/>
        <family val="2"/>
      </rPr>
      <t>(kg/Rm)</t>
    </r>
  </si>
  <si>
    <r>
      <t>Lagerungsdichte Rundholz</t>
    </r>
    <r>
      <rPr>
        <sz val="10"/>
        <color indexed="10"/>
        <rFont val="Arial"/>
        <family val="2"/>
      </rPr>
      <t xml:space="preserve"> (kg/Fm)</t>
    </r>
  </si>
  <si>
    <r>
      <t xml:space="preserve">Lagerungsdichte Hackschnitzel </t>
    </r>
    <r>
      <rPr>
        <sz val="10"/>
        <color indexed="10"/>
        <rFont val="Arial"/>
        <family val="2"/>
      </rPr>
      <t>(kg/Sm³)</t>
    </r>
  </si>
  <si>
    <r>
      <t xml:space="preserve">Heizwert Hu </t>
    </r>
    <r>
      <rPr>
        <sz val="10"/>
        <color indexed="10"/>
        <rFont val="Arial"/>
        <family val="2"/>
      </rPr>
      <t>(kWh/kg oder MWh/t)</t>
    </r>
  </si>
  <si>
    <r>
      <t>Energiedichte der Hackschnitzel</t>
    </r>
    <r>
      <rPr>
        <sz val="10"/>
        <color indexed="10"/>
        <rFont val="Arial"/>
        <family val="2"/>
      </rPr>
      <t xml:space="preserve"> (kWh/Sm³)</t>
    </r>
  </si>
  <si>
    <r>
      <t xml:space="preserve">Mit diesem Biomasse-Rechner können Sie durch Eingabe des Wassergehaltes (bitte </t>
    </r>
    <r>
      <rPr>
        <b/>
        <sz val="8"/>
        <rFont val="Arial"/>
      </rPr>
      <t>nur</t>
    </r>
    <r>
      <rPr>
        <sz val="8"/>
        <rFont val="Arial"/>
        <family val="2"/>
      </rPr>
      <t xml:space="preserve"> hier Änderungen eingeben,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</si>
</sst>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6" formatCode="0.0"/>
    <numFmt numFmtId="187" formatCode="0.000"/>
  </numFmts>
  <fonts count="10" x14ac:knownFonts="1">
    <font>
      <sz val="10"/>
      <name val="Arial"/>
    </font>
    <font>
      <b/>
      <sz val="13"/>
      <name val="Arial"/>
      <family val="2"/>
    </font>
    <font>
      <b/>
      <sz val="8"/>
      <name val="Arial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86" fontId="5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/>
    <xf numFmtId="0" fontId="8" fillId="0" borderId="0" xfId="0" applyFont="1"/>
    <xf numFmtId="3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9" fillId="0" borderId="0" xfId="0" applyFont="1" applyProtection="1">
      <protection locked="0"/>
    </xf>
    <xf numFmtId="186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Protection="1">
      <protection locked="0"/>
    </xf>
    <xf numFmtId="1" fontId="8" fillId="0" borderId="0" xfId="0" applyNumberFormat="1" applyFont="1" applyProtection="1">
      <protection locked="0"/>
    </xf>
    <xf numFmtId="187" fontId="8" fillId="0" borderId="0" xfId="0" applyNumberFormat="1" applyFon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9" fillId="0" borderId="0" xfId="0" applyFont="1"/>
    <xf numFmtId="186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/>
    <xf numFmtId="187" fontId="8" fillId="0" borderId="0" xfId="0" applyNumberFormat="1" applyFont="1"/>
    <xf numFmtId="18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3" borderId="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187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3</xdr:row>
      <xdr:rowOff>50800</xdr:rowOff>
    </xdr:from>
    <xdr:to>
      <xdr:col>4</xdr:col>
      <xdr:colOff>762000</xdr:colOff>
      <xdr:row>10</xdr:row>
      <xdr:rowOff>25400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558800"/>
          <a:ext cx="21336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3</xdr:row>
      <xdr:rowOff>50800</xdr:rowOff>
    </xdr:from>
    <xdr:to>
      <xdr:col>4</xdr:col>
      <xdr:colOff>762000</xdr:colOff>
      <xdr:row>10</xdr:row>
      <xdr:rowOff>25400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558800"/>
          <a:ext cx="21336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/Eigene%20Dateien/Broukal/Dialog/DIALOG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/Eigene%20Dateien/Meine%20Ordner/Horteb%202002/Objek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/Eigene%20Datein%20auf%20D/Excel%20f&#252;r%20Ruth/Horteb%20Neu/Horteb0204_beispi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/Eigene%20Dateien/Broukal/Dialog/DIALOG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/Eigene%20Datein%20auf%20D/Excel%20f&#252;r%20Ruth/Horteb%20Neu/Neue%20L&#246;su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pe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definedNames>
      <definedName name="Hinzufügen_BeiKlick"/>
      <definedName name="Löschen_BeiKlick"/>
      <definedName name="SortiertDazu_BeiK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definedNames>
      <definedName name="AndereOptionenAbschalten"/>
      <definedName name="ButtonOK_BeiKlick"/>
      <definedName name="DialogObjekte_BeiAnzeigen"/>
      <definedName name="DrehRaster_BeiÄnderung"/>
      <definedName name="TextRaster_BeiÄnderu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definedNames>
      <definedName name="Button1_Klick"/>
      <definedName name="DL_fertig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definedNames>
      <definedName name="Hinzufügen_BeiKlick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definedNames>
      <definedName name="Modul_DL1.Button1_Klick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155" workbookViewId="0">
      <selection activeCell="B6" sqref="B6"/>
    </sheetView>
  </sheetViews>
  <sheetFormatPr baseColWidth="10" defaultColWidth="0" defaultRowHeight="12" zeroHeight="1" x14ac:dyDescent="0"/>
  <cols>
    <col min="1" max="1" width="37.6640625" customWidth="1"/>
    <col min="2" max="5" width="11.5" customWidth="1"/>
    <col min="6" max="7" width="0" hidden="1" customWidth="1"/>
    <col min="8" max="8" width="12.6640625" hidden="1" customWidth="1"/>
    <col min="9" max="9" width="9.33203125" hidden="1" customWidth="1"/>
    <col min="10" max="10" width="11.33203125" hidden="1" customWidth="1"/>
    <col min="11" max="11" width="7.1640625" hidden="1" customWidth="1"/>
    <col min="12" max="12" width="8" hidden="1" customWidth="1"/>
    <col min="13" max="13" width="5.83203125" hidden="1" customWidth="1"/>
    <col min="14" max="14" width="8.83203125" hidden="1" customWidth="1"/>
    <col min="15" max="15" width="9.33203125" hidden="1" customWidth="1"/>
    <col min="16" max="16" width="5" hidden="1" customWidth="1"/>
    <col min="17" max="17" width="4.83203125" hidden="1" customWidth="1"/>
    <col min="18" max="18" width="5.33203125" hidden="1" customWidth="1"/>
    <col min="19" max="19" width="6.83203125" hidden="1" customWidth="1"/>
  </cols>
  <sheetData>
    <row r="1" spans="1:19" ht="16">
      <c r="A1" s="1" t="s">
        <v>0</v>
      </c>
    </row>
    <row r="2" spans="1:19">
      <c r="A2" s="2" t="s">
        <v>1</v>
      </c>
    </row>
    <row r="3" spans="1:19">
      <c r="A3" s="2" t="s">
        <v>2</v>
      </c>
    </row>
    <row r="4" spans="1:19"/>
    <row r="5" spans="1:19">
      <c r="A5" s="3" t="s">
        <v>3</v>
      </c>
      <c r="B5" s="4">
        <v>50</v>
      </c>
    </row>
    <row r="6" spans="1:19">
      <c r="A6" t="s">
        <v>4</v>
      </c>
      <c r="B6" s="5"/>
    </row>
    <row r="7" spans="1:19">
      <c r="B7" s="5"/>
    </row>
    <row r="8" spans="1:19">
      <c r="A8" t="s">
        <v>5</v>
      </c>
      <c r="B8" s="6">
        <f>H12</f>
        <v>33.333333333333336</v>
      </c>
    </row>
    <row r="9" spans="1:19">
      <c r="A9" s="3" t="s">
        <v>6</v>
      </c>
    </row>
    <row r="10" spans="1:19"/>
    <row r="11" spans="1:19" ht="21">
      <c r="B11" s="7" t="s">
        <v>7</v>
      </c>
      <c r="C11" s="7" t="s">
        <v>8</v>
      </c>
      <c r="D11" s="7" t="s">
        <v>9</v>
      </c>
      <c r="E11" s="7" t="s">
        <v>10</v>
      </c>
      <c r="G11" s="8" t="s">
        <v>11</v>
      </c>
      <c r="H11" s="9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1" t="s">
        <v>17</v>
      </c>
      <c r="N11" s="11" t="s">
        <v>18</v>
      </c>
      <c r="O11" s="11" t="s">
        <v>19</v>
      </c>
      <c r="P11" s="12" t="s">
        <v>20</v>
      </c>
      <c r="Q11" s="13" t="s">
        <v>21</v>
      </c>
      <c r="R11" s="14" t="s">
        <v>22</v>
      </c>
      <c r="S11" s="12" t="s">
        <v>23</v>
      </c>
    </row>
    <row r="12" spans="1:19">
      <c r="A12" t="s">
        <v>24</v>
      </c>
      <c r="B12" s="15">
        <f>P12</f>
        <v>396.50349650349654</v>
      </c>
      <c r="C12" s="15">
        <f>P13</f>
        <v>451.0489510489511</v>
      </c>
      <c r="D12" s="15">
        <f>P14</f>
        <v>582.16783216783222</v>
      </c>
      <c r="E12" s="15">
        <f>P15</f>
        <v>587.41258741258741</v>
      </c>
      <c r="F12" s="16" t="s">
        <v>7</v>
      </c>
      <c r="G12" s="17">
        <f>B5</f>
        <v>50</v>
      </c>
      <c r="H12" s="18">
        <f>(100*B5)/(100+B5)</f>
        <v>33.333333333333336</v>
      </c>
      <c r="I12" s="19">
        <f>1000*G12/100</f>
        <v>500</v>
      </c>
      <c r="J12" s="19">
        <f>1000+I12</f>
        <v>1500</v>
      </c>
      <c r="K12" s="19">
        <f>1000*1000/J12</f>
        <v>666.66666666666663</v>
      </c>
      <c r="L12" s="19">
        <f>1000-K12</f>
        <v>333.33333333333337</v>
      </c>
      <c r="M12" s="20">
        <f>18.7*(K12/1000)</f>
        <v>12.466666666666665</v>
      </c>
      <c r="N12" s="20">
        <f>(M12*1000-2.2562*L12)/1000</f>
        <v>11.714599999999997</v>
      </c>
      <c r="O12" s="20">
        <f>N12*0.278</f>
        <v>3.2566587999999994</v>
      </c>
      <c r="P12" s="21">
        <f>Q12/1.43</f>
        <v>396.50349650349654</v>
      </c>
      <c r="Q12" s="22">
        <f>378+(378*G12/100)</f>
        <v>567</v>
      </c>
      <c r="R12" s="23">
        <f>Q12/2.5</f>
        <v>226.8</v>
      </c>
      <c r="S12" s="24">
        <f>O12*R12/1000</f>
        <v>0.73861021583999986</v>
      </c>
    </row>
    <row r="13" spans="1:19">
      <c r="A13" t="s">
        <v>25</v>
      </c>
      <c r="B13" s="15">
        <f>Q12</f>
        <v>567</v>
      </c>
      <c r="C13" s="15">
        <f>Q13</f>
        <v>645</v>
      </c>
      <c r="D13" s="15">
        <f>Q14</f>
        <v>832.5</v>
      </c>
      <c r="E13" s="15">
        <f>Q15</f>
        <v>840</v>
      </c>
      <c r="F13" s="16" t="s">
        <v>8</v>
      </c>
      <c r="G13" s="17">
        <f>B5</f>
        <v>50</v>
      </c>
      <c r="H13" s="18">
        <f>(100*G13)/(100+G13)</f>
        <v>33.333333333333336</v>
      </c>
      <c r="I13" s="19">
        <f>1000*G13/100</f>
        <v>500</v>
      </c>
      <c r="J13" s="19">
        <f>1000+I13</f>
        <v>1500</v>
      </c>
      <c r="K13" s="19">
        <f>1000*1000/J13</f>
        <v>666.66666666666663</v>
      </c>
      <c r="L13" s="19">
        <f>1000-K13</f>
        <v>333.33333333333337</v>
      </c>
      <c r="M13" s="20">
        <f>18.7*(K13/1000)</f>
        <v>12.466666666666665</v>
      </c>
      <c r="N13" s="20">
        <f>(M13*1000-2.2562*L13)/1000</f>
        <v>11.714599999999997</v>
      </c>
      <c r="O13" s="20">
        <f>N13*0.278</f>
        <v>3.2566587999999994</v>
      </c>
      <c r="P13" s="21">
        <f>Q13/1.43</f>
        <v>451.0489510489511</v>
      </c>
      <c r="Q13" s="22">
        <f>430+(430*G13/100)</f>
        <v>645</v>
      </c>
      <c r="R13" s="23">
        <f>Q13/2.5</f>
        <v>258</v>
      </c>
      <c r="S13" s="24">
        <f>O13*R13/1000</f>
        <v>0.8402179703999999</v>
      </c>
    </row>
    <row r="14" spans="1:19">
      <c r="A14" t="s">
        <v>26</v>
      </c>
      <c r="B14" s="15">
        <f>R12</f>
        <v>226.8</v>
      </c>
      <c r="C14" s="15">
        <f>R13</f>
        <v>258</v>
      </c>
      <c r="D14" s="15">
        <f>R14</f>
        <v>333</v>
      </c>
      <c r="E14" s="15">
        <f>R15</f>
        <v>336</v>
      </c>
      <c r="F14" s="16" t="s">
        <v>9</v>
      </c>
      <c r="G14" s="17">
        <f>B5</f>
        <v>50</v>
      </c>
      <c r="H14" s="18">
        <f>(100*G14)/(100+G14)</f>
        <v>33.333333333333336</v>
      </c>
      <c r="I14" s="19">
        <f>1000*G14/100</f>
        <v>500</v>
      </c>
      <c r="J14" s="19">
        <f>1000+I14</f>
        <v>1500</v>
      </c>
      <c r="K14" s="19">
        <f>1000*1000/J14</f>
        <v>666.66666666666663</v>
      </c>
      <c r="L14" s="19">
        <f>1000-K14</f>
        <v>333.33333333333337</v>
      </c>
      <c r="M14" s="20">
        <f>17.61*(K14/1000)</f>
        <v>11.739999999999998</v>
      </c>
      <c r="N14" s="20">
        <f>(M14*1000-2.2562*L14)/1000</f>
        <v>10.987933333333331</v>
      </c>
      <c r="O14" s="20">
        <f>N14*0.278</f>
        <v>3.054645466666666</v>
      </c>
      <c r="P14" s="21">
        <f>Q14/1.43</f>
        <v>582.16783216783222</v>
      </c>
      <c r="Q14" s="22">
        <f>555+(555*G14/100)</f>
        <v>832.5</v>
      </c>
      <c r="R14" s="23">
        <f>Q14/2.5</f>
        <v>333</v>
      </c>
      <c r="S14" s="24">
        <f>O14*R14/1000</f>
        <v>1.0171969403999999</v>
      </c>
    </row>
    <row r="15" spans="1:19">
      <c r="B15" s="5"/>
      <c r="C15" s="5"/>
      <c r="D15" s="5"/>
      <c r="E15" s="5"/>
      <c r="F15" s="16" t="s">
        <v>10</v>
      </c>
      <c r="G15" s="17">
        <f>B5</f>
        <v>50</v>
      </c>
      <c r="H15" s="18">
        <f>(100*G15)/(100+G15)</f>
        <v>33.333333333333336</v>
      </c>
      <c r="I15" s="19">
        <f>1000*G15/100</f>
        <v>500</v>
      </c>
      <c r="J15" s="19">
        <f>1000+I15</f>
        <v>1500</v>
      </c>
      <c r="K15" s="19">
        <f>1000*1000/J15</f>
        <v>666.66666666666663</v>
      </c>
      <c r="L15" s="19">
        <f>1000-K15</f>
        <v>333.33333333333337</v>
      </c>
      <c r="M15" s="20">
        <f>17.61*(K15/1000)</f>
        <v>11.739999999999998</v>
      </c>
      <c r="N15" s="20">
        <f>(M15*1000-2.2562*L15)/1000</f>
        <v>10.987933333333331</v>
      </c>
      <c r="O15" s="20">
        <f>N15*0.278</f>
        <v>3.054645466666666</v>
      </c>
      <c r="P15" s="21">
        <f>Q15/1.43</f>
        <v>587.41258741258741</v>
      </c>
      <c r="Q15" s="22">
        <f>560+(560*G15/100)</f>
        <v>840</v>
      </c>
      <c r="R15" s="23">
        <f>Q15/2.5</f>
        <v>336</v>
      </c>
      <c r="S15" s="24">
        <f>O15*R15/1000</f>
        <v>1.0263608767999997</v>
      </c>
    </row>
    <row r="16" spans="1:19">
      <c r="A16" t="s">
        <v>27</v>
      </c>
      <c r="B16" s="25">
        <f>O12</f>
        <v>3.2566587999999994</v>
      </c>
      <c r="C16" s="25">
        <f>O13</f>
        <v>3.2566587999999994</v>
      </c>
      <c r="D16" s="25">
        <f>O14</f>
        <v>3.054645466666666</v>
      </c>
      <c r="E16" s="25">
        <f>O15</f>
        <v>3.054645466666666</v>
      </c>
      <c r="F16" s="16"/>
      <c r="G16" s="26"/>
      <c r="H16" s="27"/>
      <c r="I16" s="28"/>
      <c r="J16" s="28"/>
      <c r="K16" s="28"/>
      <c r="L16" s="28"/>
      <c r="M16" s="29"/>
      <c r="N16" s="29"/>
      <c r="O16" s="29"/>
      <c r="P16" s="30"/>
      <c r="Q16" s="13"/>
      <c r="R16" s="31"/>
      <c r="S16" s="32"/>
    </row>
    <row r="17" spans="1:15">
      <c r="A17" t="s">
        <v>28</v>
      </c>
      <c r="B17" s="15">
        <f>S12*1000</f>
        <v>738.61021583999991</v>
      </c>
      <c r="C17" s="15">
        <f>S13*1000</f>
        <v>840.2179703999999</v>
      </c>
      <c r="D17" s="15">
        <f>S14*1000</f>
        <v>1017.1969403999999</v>
      </c>
      <c r="E17" s="15">
        <f>S15*1000</f>
        <v>1026.3608767999997</v>
      </c>
    </row>
    <row r="18" spans="1:15"/>
    <row r="19" spans="1:15" hidden="1"/>
    <row r="20" spans="1:15" hidden="1"/>
    <row r="21" spans="1:15" hidden="1"/>
    <row r="22" spans="1:15" hidden="1">
      <c r="B22" s="5"/>
      <c r="C22" s="33"/>
      <c r="D22" s="34"/>
      <c r="E22" s="34"/>
      <c r="F22" s="34"/>
      <c r="G22" s="34"/>
      <c r="H22" s="35"/>
      <c r="I22" s="35"/>
      <c r="J22" s="35"/>
      <c r="K22" s="36"/>
      <c r="L22" s="36"/>
      <c r="M22" s="37"/>
      <c r="N22" s="38"/>
      <c r="O22" s="39"/>
    </row>
  </sheetData>
  <sheetProtection password="DD21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copies="0"/>
  <headerFooter>
    <oddHeader>&amp;A</oddHeader>
    <oddFooter>Seite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155" workbookViewId="0">
      <selection activeCell="B9" sqref="B9"/>
    </sheetView>
  </sheetViews>
  <sheetFormatPr baseColWidth="10" defaultColWidth="0" defaultRowHeight="12" zeroHeight="1" x14ac:dyDescent="0"/>
  <cols>
    <col min="1" max="1" width="37.6640625" customWidth="1"/>
    <col min="2" max="5" width="11.5" customWidth="1"/>
    <col min="6" max="7" width="11.5" hidden="1" customWidth="1"/>
    <col min="8" max="8" width="12.6640625" hidden="1" customWidth="1"/>
    <col min="9" max="9" width="9.33203125" hidden="1" customWidth="1"/>
    <col min="10" max="10" width="11.33203125" hidden="1" customWidth="1"/>
    <col min="11" max="11" width="7.1640625" hidden="1" customWidth="1"/>
    <col min="12" max="12" width="8" hidden="1" customWidth="1"/>
    <col min="13" max="13" width="5.83203125" hidden="1" customWidth="1"/>
    <col min="14" max="14" width="8.83203125" hidden="1" customWidth="1"/>
    <col min="15" max="15" width="9.33203125" hidden="1" customWidth="1"/>
    <col min="16" max="16" width="5" hidden="1" customWidth="1"/>
    <col min="17" max="17" width="4.83203125" hidden="1" customWidth="1"/>
    <col min="18" max="18" width="5.33203125" hidden="1" customWidth="1"/>
    <col min="19" max="19" width="6.83203125" hidden="1" customWidth="1"/>
  </cols>
  <sheetData>
    <row r="1" spans="1:19" ht="16">
      <c r="A1" s="1" t="s">
        <v>0</v>
      </c>
    </row>
    <row r="2" spans="1:19">
      <c r="A2" s="2" t="s">
        <v>29</v>
      </c>
    </row>
    <row r="3" spans="1:19">
      <c r="A3" s="2" t="s">
        <v>2</v>
      </c>
    </row>
    <row r="4" spans="1:19"/>
    <row r="5" spans="1:19">
      <c r="A5" s="3" t="s">
        <v>3</v>
      </c>
      <c r="B5" s="15">
        <f>G12</f>
        <v>100</v>
      </c>
    </row>
    <row r="6" spans="1:19">
      <c r="A6" t="s">
        <v>4</v>
      </c>
      <c r="B6" s="5"/>
    </row>
    <row r="7" spans="1:19">
      <c r="B7" s="5"/>
    </row>
    <row r="8" spans="1:19">
      <c r="A8" t="s">
        <v>5</v>
      </c>
      <c r="B8" s="4">
        <v>50</v>
      </c>
    </row>
    <row r="9" spans="1:19">
      <c r="A9" s="3" t="s">
        <v>6</v>
      </c>
    </row>
    <row r="10" spans="1:19"/>
    <row r="11" spans="1:19" ht="21">
      <c r="B11" s="7" t="s">
        <v>7</v>
      </c>
      <c r="C11" s="7" t="s">
        <v>8</v>
      </c>
      <c r="D11" s="7" t="s">
        <v>9</v>
      </c>
      <c r="E11" s="7" t="s">
        <v>10</v>
      </c>
      <c r="G11" s="8" t="s">
        <v>11</v>
      </c>
      <c r="H11" s="9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1" t="s">
        <v>17</v>
      </c>
      <c r="N11" s="11" t="s">
        <v>18</v>
      </c>
      <c r="O11" s="11" t="s">
        <v>19</v>
      </c>
      <c r="P11" s="12" t="s">
        <v>20</v>
      </c>
      <c r="Q11" s="13" t="s">
        <v>21</v>
      </c>
      <c r="R11" s="14" t="s">
        <v>22</v>
      </c>
      <c r="S11" s="12" t="s">
        <v>23</v>
      </c>
    </row>
    <row r="12" spans="1:19">
      <c r="A12" t="s">
        <v>24</v>
      </c>
      <c r="B12" s="15">
        <f>P12</f>
        <v>528.67132867132864</v>
      </c>
      <c r="C12" s="15">
        <f>P13</f>
        <v>601.39860139860139</v>
      </c>
      <c r="D12" s="15">
        <f>P14</f>
        <v>776.22377622377621</v>
      </c>
      <c r="E12" s="15">
        <f>P15</f>
        <v>783.21678321678326</v>
      </c>
      <c r="F12" s="16" t="s">
        <v>7</v>
      </c>
      <c r="G12" s="17">
        <f>(100*H12)/(100-H12)</f>
        <v>100</v>
      </c>
      <c r="H12" s="18">
        <f>B8</f>
        <v>50</v>
      </c>
      <c r="I12" s="19">
        <f>1000*G12/100</f>
        <v>1000</v>
      </c>
      <c r="J12" s="19">
        <f>1000+I12</f>
        <v>2000</v>
      </c>
      <c r="K12" s="19">
        <f>1000*1000/J12</f>
        <v>500</v>
      </c>
      <c r="L12" s="19">
        <f>1000-K12</f>
        <v>500</v>
      </c>
      <c r="M12" s="20">
        <f>18.7*(K12/1000)</f>
        <v>9.35</v>
      </c>
      <c r="N12" s="20">
        <f>(M12*1000-2.2562*L12)/1000</f>
        <v>8.2218999999999998</v>
      </c>
      <c r="O12" s="20">
        <f>N12*0.278</f>
        <v>2.2856882000000001</v>
      </c>
      <c r="P12" s="21">
        <f>Q12/1.43</f>
        <v>528.67132867132864</v>
      </c>
      <c r="Q12" s="22">
        <f>378+(378*G12/100)</f>
        <v>756</v>
      </c>
      <c r="R12" s="23">
        <f>Q12/2.5</f>
        <v>302.39999999999998</v>
      </c>
      <c r="S12" s="24">
        <f>O12*R12/1000</f>
        <v>0.69119211167999994</v>
      </c>
    </row>
    <row r="13" spans="1:19">
      <c r="A13" t="s">
        <v>25</v>
      </c>
      <c r="B13" s="15">
        <f>Q12</f>
        <v>756</v>
      </c>
      <c r="C13" s="15">
        <f>Q13</f>
        <v>860</v>
      </c>
      <c r="D13" s="15">
        <f>Q14</f>
        <v>1110</v>
      </c>
      <c r="E13" s="15">
        <f>Q15</f>
        <v>1120</v>
      </c>
      <c r="F13" s="16" t="s">
        <v>8</v>
      </c>
      <c r="G13" s="17">
        <f>(100*H13)/(100-H13)</f>
        <v>100</v>
      </c>
      <c r="H13" s="18">
        <f>B8</f>
        <v>50</v>
      </c>
      <c r="I13" s="19">
        <f>1000*G13/100</f>
        <v>1000</v>
      </c>
      <c r="J13" s="19">
        <f>1000+I13</f>
        <v>2000</v>
      </c>
      <c r="K13" s="19">
        <f>1000*1000/J13</f>
        <v>500</v>
      </c>
      <c r="L13" s="19">
        <f>1000-K13</f>
        <v>500</v>
      </c>
      <c r="M13" s="20">
        <f>18.7*(K13/1000)</f>
        <v>9.35</v>
      </c>
      <c r="N13" s="20">
        <f>(M13*1000-2.2562*L13)/1000</f>
        <v>8.2218999999999998</v>
      </c>
      <c r="O13" s="20">
        <f>N13*0.278</f>
        <v>2.2856882000000001</v>
      </c>
      <c r="P13" s="21">
        <f>Q13/1.43</f>
        <v>601.39860139860139</v>
      </c>
      <c r="Q13" s="22">
        <f>430+(430*G13/100)</f>
        <v>860</v>
      </c>
      <c r="R13" s="23">
        <f>Q13/2.5</f>
        <v>344</v>
      </c>
      <c r="S13" s="24">
        <f>O13*R13/1000</f>
        <v>0.78627674079999998</v>
      </c>
    </row>
    <row r="14" spans="1:19">
      <c r="A14" t="s">
        <v>26</v>
      </c>
      <c r="B14" s="15">
        <f>R12</f>
        <v>302.39999999999998</v>
      </c>
      <c r="C14" s="15">
        <f>R13</f>
        <v>344</v>
      </c>
      <c r="D14" s="15">
        <f>R14</f>
        <v>444</v>
      </c>
      <c r="E14" s="15">
        <f>R15</f>
        <v>448</v>
      </c>
      <c r="F14" s="16" t="s">
        <v>9</v>
      </c>
      <c r="G14" s="17">
        <f>(100*H14)/(100-H14)</f>
        <v>100</v>
      </c>
      <c r="H14" s="18">
        <f>B8</f>
        <v>50</v>
      </c>
      <c r="I14" s="19">
        <f>1000*G14/100</f>
        <v>1000</v>
      </c>
      <c r="J14" s="19">
        <f>1000+I14</f>
        <v>2000</v>
      </c>
      <c r="K14" s="19">
        <f>1000*1000/J14</f>
        <v>500</v>
      </c>
      <c r="L14" s="19">
        <f>1000-K14</f>
        <v>500</v>
      </c>
      <c r="M14" s="20">
        <f>17.61*(K14/1000)</f>
        <v>8.8049999999999997</v>
      </c>
      <c r="N14" s="20">
        <f>(M14*1000-2.2562*L14)/1000</f>
        <v>7.6768999999999998</v>
      </c>
      <c r="O14" s="20">
        <f>N14*0.278</f>
        <v>2.1341782</v>
      </c>
      <c r="P14" s="21">
        <f>Q14/1.43</f>
        <v>776.22377622377621</v>
      </c>
      <c r="Q14" s="22">
        <f>555+(555*G14/100)</f>
        <v>1110</v>
      </c>
      <c r="R14" s="23">
        <f>Q14/2.5</f>
        <v>444</v>
      </c>
      <c r="S14" s="24">
        <f>O14*R14/1000</f>
        <v>0.94757512080000006</v>
      </c>
    </row>
    <row r="15" spans="1:19">
      <c r="B15" s="5"/>
      <c r="C15" s="5"/>
      <c r="D15" s="5"/>
      <c r="E15" s="5"/>
      <c r="F15" s="16" t="s">
        <v>10</v>
      </c>
      <c r="G15" s="17">
        <f>(100*H15)/(100-H15)</f>
        <v>100</v>
      </c>
      <c r="H15" s="18">
        <f>B8</f>
        <v>50</v>
      </c>
      <c r="I15" s="19">
        <f>1000*G15/100</f>
        <v>1000</v>
      </c>
      <c r="J15" s="19">
        <f>1000+I15</f>
        <v>2000</v>
      </c>
      <c r="K15" s="19">
        <f>1000*1000/J15</f>
        <v>500</v>
      </c>
      <c r="L15" s="19">
        <f>1000-K15</f>
        <v>500</v>
      </c>
      <c r="M15" s="20">
        <f>17.61*(K15/1000)</f>
        <v>8.8049999999999997</v>
      </c>
      <c r="N15" s="20">
        <f>(M15*1000-2.2562*L15)/1000</f>
        <v>7.6768999999999998</v>
      </c>
      <c r="O15" s="20">
        <f>N15*0.278</f>
        <v>2.1341782</v>
      </c>
      <c r="P15" s="21">
        <f>Q15/1.43</f>
        <v>783.21678321678326</v>
      </c>
      <c r="Q15" s="22">
        <f>560+(560*G15/100)</f>
        <v>1120</v>
      </c>
      <c r="R15" s="23">
        <f>Q15/2.5</f>
        <v>448</v>
      </c>
      <c r="S15" s="24">
        <f>O15*R15/1000</f>
        <v>0.95611183359999996</v>
      </c>
    </row>
    <row r="16" spans="1:19">
      <c r="A16" t="s">
        <v>27</v>
      </c>
      <c r="B16" s="25">
        <f>O12</f>
        <v>2.2856882000000001</v>
      </c>
      <c r="C16" s="25">
        <f>O13</f>
        <v>2.2856882000000001</v>
      </c>
      <c r="D16" s="25">
        <f>O14</f>
        <v>2.1341782</v>
      </c>
      <c r="E16" s="25">
        <f>O15</f>
        <v>2.1341782</v>
      </c>
      <c r="F16" s="16"/>
      <c r="G16" s="26"/>
      <c r="H16" s="27"/>
      <c r="I16" s="28"/>
      <c r="J16" s="28"/>
      <c r="K16" s="28"/>
      <c r="L16" s="28"/>
      <c r="M16" s="29"/>
      <c r="N16" s="29"/>
      <c r="O16" s="29"/>
      <c r="P16" s="30"/>
      <c r="Q16" s="13"/>
      <c r="R16" s="31"/>
      <c r="S16" s="32"/>
    </row>
    <row r="17" spans="1:15">
      <c r="A17" t="s">
        <v>28</v>
      </c>
      <c r="B17" s="15">
        <f>S12*1000</f>
        <v>691.19211167999993</v>
      </c>
      <c r="C17" s="15">
        <f>S13*1000</f>
        <v>786.27674079999997</v>
      </c>
      <c r="D17" s="15">
        <f>S14*1000</f>
        <v>947.57512080000004</v>
      </c>
      <c r="E17" s="15">
        <f>S15*1000</f>
        <v>956.11183359999995</v>
      </c>
    </row>
    <row r="18" spans="1:15"/>
    <row r="19" spans="1:15" hidden="1"/>
    <row r="20" spans="1:15" hidden="1"/>
    <row r="21" spans="1:15" hidden="1"/>
    <row r="22" spans="1:15" hidden="1">
      <c r="B22" s="5"/>
      <c r="C22" s="33"/>
      <c r="D22" s="34"/>
      <c r="E22" s="34"/>
      <c r="F22" s="34"/>
      <c r="G22" s="34"/>
      <c r="H22" s="35"/>
      <c r="I22" s="35"/>
      <c r="J22" s="35"/>
      <c r="K22" s="36"/>
      <c r="L22" s="36"/>
      <c r="M22" s="37"/>
      <c r="N22" s="38"/>
      <c r="O22" s="39"/>
    </row>
  </sheetData>
  <sheetProtection password="DD21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copies="0"/>
  <headerFooter>
    <oddHeader>&amp;A</oddHeader>
    <oddFooter>Seite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Biomasse-Rechner u</vt:lpstr>
      <vt:lpstr>Biomasse-Rechner w</vt:lpstr>
    </vt:vector>
  </TitlesOfParts>
  <Company>Bay.StMELF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</dc:creator>
  <cp:lastModifiedBy>mac</cp:lastModifiedBy>
  <dcterms:created xsi:type="dcterms:W3CDTF">2003-04-07T13:57:27Z</dcterms:created>
  <dcterms:modified xsi:type="dcterms:W3CDTF">2018-01-29T16:12:01Z</dcterms:modified>
</cp:coreProperties>
</file>